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2-2015" sheetId="13" r:id="rId1"/>
  </sheets>
  <calcPr calcId="171027"/>
</workbook>
</file>

<file path=xl/calcChain.xml><?xml version="1.0" encoding="utf-8"?>
<calcChain xmlns="http://schemas.openxmlformats.org/spreadsheetml/2006/main">
  <c r="M58" i="13" l="1"/>
  <c r="G58" i="13"/>
  <c r="M56" i="13"/>
  <c r="G56" i="13"/>
  <c r="M52" i="13"/>
  <c r="G52" i="13"/>
  <c r="G50" i="13"/>
  <c r="M48" i="13"/>
  <c r="G48" i="13"/>
  <c r="M46" i="13"/>
  <c r="E46" i="13"/>
  <c r="G46" i="13"/>
  <c r="G44" i="13"/>
  <c r="M42" i="13"/>
  <c r="G42" i="13"/>
  <c r="M40" i="13"/>
  <c r="H40" i="13"/>
  <c r="G40" i="13"/>
  <c r="G38" i="13"/>
  <c r="M32" i="13"/>
  <c r="G32" i="13"/>
  <c r="G36" i="13"/>
  <c r="G34" i="13"/>
  <c r="M30" i="13"/>
  <c r="G30" i="13"/>
  <c r="M28" i="13"/>
  <c r="G28" i="13"/>
  <c r="M26" i="13"/>
  <c r="G26" i="13"/>
  <c r="M24" i="13"/>
  <c r="G24" i="13"/>
  <c r="M22" i="13"/>
  <c r="H22" i="13"/>
  <c r="G22" i="13"/>
  <c r="M20" i="13"/>
  <c r="G20" i="13"/>
  <c r="M18" i="13"/>
  <c r="H18" i="13"/>
  <c r="G18" i="13"/>
  <c r="G16" i="13"/>
  <c r="M14" i="13"/>
  <c r="H14" i="13"/>
  <c r="G14" i="13"/>
  <c r="M12" i="13"/>
  <c r="G12" i="13"/>
  <c r="M10" i="13"/>
  <c r="G10" i="13"/>
  <c r="G8" i="13"/>
  <c r="P22" i="13"/>
  <c r="P8" i="13"/>
  <c r="J8" i="13"/>
  <c r="M6" i="13"/>
  <c r="G6" i="13"/>
  <c r="C6" i="13"/>
  <c r="Q8" i="13" l="1"/>
  <c r="J22" i="13"/>
  <c r="Q22" i="13" s="1"/>
  <c r="P58" i="13" l="1"/>
  <c r="J58" i="13"/>
  <c r="P56" i="13"/>
  <c r="J56" i="13"/>
  <c r="P54" i="13"/>
  <c r="J54" i="13"/>
  <c r="P52" i="13"/>
  <c r="J52" i="13"/>
  <c r="P50" i="13"/>
  <c r="J50" i="13"/>
  <c r="P48" i="13"/>
  <c r="J48" i="13"/>
  <c r="P46" i="13"/>
  <c r="J46" i="13"/>
  <c r="P44" i="13"/>
  <c r="J44" i="13"/>
  <c r="P42" i="13"/>
  <c r="J42" i="13"/>
  <c r="P40" i="13"/>
  <c r="J40" i="13"/>
  <c r="P38" i="13"/>
  <c r="J38" i="13"/>
  <c r="P36" i="13"/>
  <c r="J36" i="13"/>
  <c r="P34" i="13"/>
  <c r="J34" i="13"/>
  <c r="P32" i="13"/>
  <c r="J32" i="13"/>
  <c r="P30" i="13"/>
  <c r="J30" i="13"/>
  <c r="P28" i="13"/>
  <c r="J28" i="13"/>
  <c r="P26" i="13"/>
  <c r="J26" i="13"/>
  <c r="P24" i="13"/>
  <c r="J24" i="13"/>
  <c r="P20" i="13"/>
  <c r="J20" i="13"/>
  <c r="P18" i="13"/>
  <c r="J18" i="13"/>
  <c r="P16" i="13"/>
  <c r="J16" i="13"/>
  <c r="P14" i="13"/>
  <c r="J14" i="13"/>
  <c r="P12" i="13"/>
  <c r="J12" i="13"/>
  <c r="P10" i="13"/>
  <c r="J10" i="13"/>
  <c r="P6" i="13"/>
  <c r="J6" i="13"/>
  <c r="Q12" i="13" l="1"/>
  <c r="Q18" i="13"/>
  <c r="Q36" i="13"/>
  <c r="Q20" i="13"/>
  <c r="Q34" i="13"/>
  <c r="Q48" i="13"/>
  <c r="Q56" i="13"/>
  <c r="Q24" i="13"/>
  <c r="Q40" i="13"/>
  <c r="Q44" i="13"/>
  <c r="Q50" i="13"/>
  <c r="Q26" i="13"/>
  <c r="Q30" i="13"/>
  <c r="Q38" i="13"/>
  <c r="Q52" i="13"/>
  <c r="Q16" i="13"/>
  <c r="Q28" i="13"/>
  <c r="Q32" i="13"/>
  <c r="Q42" i="13"/>
  <c r="Q58" i="13"/>
  <c r="Q10" i="13"/>
  <c r="Q14" i="13"/>
  <c r="Q46" i="13"/>
  <c r="Q54" i="13"/>
  <c r="Q6" i="13"/>
</calcChain>
</file>

<file path=xl/sharedStrings.xml><?xml version="1.0" encoding="utf-8"?>
<sst xmlns="http://schemas.openxmlformats.org/spreadsheetml/2006/main" count="73" uniqueCount="66">
  <si>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</si>
  <si>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</si>
  <si>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</si>
  <si>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</si>
  <si>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</si>
  <si>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</si>
  <si>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</si>
  <si>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</si>
  <si>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</si>
  <si>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</si>
  <si>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</si>
  <si>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</si>
  <si>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</si>
  <si>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</si>
  <si>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</si>
  <si>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</si>
  <si>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</si>
  <si>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</si>
  <si>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</si>
  <si>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</si>
  <si>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</si>
  <si>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</si>
  <si>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</si>
  <si>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</si>
  <si>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</si>
  <si>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</si>
  <si>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</si>
  <si>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</si>
  <si>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</si>
  <si>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</si>
  <si>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</si>
  <si>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</si>
  <si>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</si>
  <si>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</si>
  <si>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</si>
  <si>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</si>
  <si>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</si>
  <si>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</si>
  <si>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</si>
  <si>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</si>
  <si>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</si>
  <si>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</si>
  <si>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</si>
  <si>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</si>
  <si>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</si>
  <si>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</si>
  <si>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</si>
  <si>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</si>
  <si>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</si>
  <si>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</si>
  <si>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</si>
  <si>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</si>
  <si>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</si>
  <si>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</si>
  <si>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</si>
  <si>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</si>
  <si>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</si>
  <si>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</si>
  <si>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</si>
  <si>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</si>
  <si>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</si>
  <si>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</si>
  <si>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MÊS: 02</t>
  </si>
  <si>
    <t>ANO: 2015</t>
  </si>
  <si>
    <t xml:space="preserve">Alberto Jorge Santiago Cabral </t>
  </si>
  <si>
    <t>Déa Alves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</si>
</sst>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G16" sqref="G16:G17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62</v>
      </c>
      <c r="B2" s="2" t="s">
        <v>63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5790.87+1620.69</f>
        <v>7411.5599999999995</v>
      </c>
      <c r="D6" s="13">
        <v>0</v>
      </c>
      <c r="E6" s="13">
        <v>0</v>
      </c>
      <c r="F6" s="13">
        <v>810.72</v>
      </c>
      <c r="G6" s="13">
        <f>704+88</f>
        <v>792</v>
      </c>
      <c r="H6" s="13">
        <v>0</v>
      </c>
      <c r="I6" s="13">
        <v>0</v>
      </c>
      <c r="J6" s="17">
        <f>SUM(C6:I6)</f>
        <v>9014.2799999999988</v>
      </c>
      <c r="K6" s="13">
        <v>513.01</v>
      </c>
      <c r="L6" s="13">
        <v>1244.48</v>
      </c>
      <c r="M6" s="13">
        <f>2316.35+1</f>
        <v>2317.35</v>
      </c>
      <c r="N6" s="13">
        <v>0</v>
      </c>
      <c r="O6" s="13">
        <v>0</v>
      </c>
      <c r="P6" s="13">
        <f>SUM(K6:O6)</f>
        <v>4074.84</v>
      </c>
      <c r="Q6" s="15">
        <f>J6-P6</f>
        <v>4939.4399999999987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13243.33</v>
      </c>
      <c r="D8" s="13">
        <v>0</v>
      </c>
      <c r="E8" s="13">
        <v>0</v>
      </c>
      <c r="F8" s="13">
        <v>0</v>
      </c>
      <c r="G8" s="13">
        <f>704+132</f>
        <v>836</v>
      </c>
      <c r="H8" s="13">
        <v>0</v>
      </c>
      <c r="I8" s="13">
        <v>0</v>
      </c>
      <c r="J8" s="17">
        <f>SUM(C8:I8)</f>
        <v>14079.33</v>
      </c>
      <c r="K8" s="13">
        <v>513.01</v>
      </c>
      <c r="L8" s="13">
        <v>2674.69</v>
      </c>
      <c r="M8" s="13">
        <v>1</v>
      </c>
      <c r="N8" s="13">
        <v>0</v>
      </c>
      <c r="O8" s="13">
        <v>0</v>
      </c>
      <c r="P8" s="13">
        <f>SUM(K8:O8)</f>
        <v>3188.7</v>
      </c>
      <c r="Q8" s="15">
        <f>J8-P8</f>
        <v>10890.630000000001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3550.5</v>
      </c>
      <c r="D10" s="13">
        <v>0</v>
      </c>
      <c r="E10" s="13">
        <v>0</v>
      </c>
      <c r="F10" s="13">
        <v>177.53</v>
      </c>
      <c r="G10" s="13">
        <f>704+198</f>
        <v>902</v>
      </c>
      <c r="H10" s="13">
        <v>0</v>
      </c>
      <c r="I10" s="13">
        <v>0</v>
      </c>
      <c r="J10" s="17">
        <f>SUM(C10:I10)</f>
        <v>4630.0300000000007</v>
      </c>
      <c r="K10" s="13">
        <v>402.08</v>
      </c>
      <c r="L10" s="13">
        <v>99.03</v>
      </c>
      <c r="M10" s="13">
        <f>1420.2+1+24</f>
        <v>1445.2</v>
      </c>
      <c r="N10" s="13">
        <v>72.790000000000006</v>
      </c>
      <c r="O10" s="13">
        <v>0</v>
      </c>
      <c r="P10" s="13">
        <f>SUM(K10:O10)</f>
        <v>2019.1</v>
      </c>
      <c r="Q10" s="15">
        <f>J10-P10</f>
        <v>2610.9300000000007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2527.84</v>
      </c>
      <c r="D12" s="13">
        <v>0</v>
      </c>
      <c r="E12" s="13">
        <v>0</v>
      </c>
      <c r="F12" s="13">
        <v>353.9</v>
      </c>
      <c r="G12" s="13">
        <f>704+285.4</f>
        <v>989.4</v>
      </c>
      <c r="H12" s="13">
        <v>550</v>
      </c>
      <c r="I12" s="13">
        <v>0</v>
      </c>
      <c r="J12" s="17">
        <f>SUM(C12:I12)</f>
        <v>4421.1400000000003</v>
      </c>
      <c r="K12" s="13">
        <v>372.28</v>
      </c>
      <c r="L12" s="13">
        <v>89.82</v>
      </c>
      <c r="M12" s="13">
        <f>1011.14+1</f>
        <v>1012.14</v>
      </c>
      <c r="N12" s="13">
        <v>47.4</v>
      </c>
      <c r="O12" s="13">
        <v>0</v>
      </c>
      <c r="P12" s="13">
        <f>SUM(K12:O12)</f>
        <v>1521.64</v>
      </c>
      <c r="Q12" s="15">
        <f>J12-P12</f>
        <v>2899.5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2275.06</v>
      </c>
      <c r="D14" s="13">
        <v>0</v>
      </c>
      <c r="E14" s="13">
        <v>0</v>
      </c>
      <c r="F14" s="13">
        <v>136.5</v>
      </c>
      <c r="G14" s="13">
        <f>704+220</f>
        <v>924</v>
      </c>
      <c r="H14" s="13">
        <f>316.67+495+495</f>
        <v>1306.67</v>
      </c>
      <c r="I14" s="13">
        <v>0</v>
      </c>
      <c r="J14" s="17">
        <f>SUM(C14:I14)</f>
        <v>4642.2299999999996</v>
      </c>
      <c r="K14" s="13">
        <v>408.19</v>
      </c>
      <c r="L14" s="13">
        <v>79.5</v>
      </c>
      <c r="M14" s="13">
        <f>900+1+11.4</f>
        <v>912.4</v>
      </c>
      <c r="N14" s="13">
        <v>7.37</v>
      </c>
      <c r="O14" s="13">
        <v>0</v>
      </c>
      <c r="P14" s="13">
        <f>SUM(K14:O14)</f>
        <v>1407.4599999999998</v>
      </c>
      <c r="Q14" s="15">
        <f>J14-P14</f>
        <v>3234.7699999999995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3728.14</v>
      </c>
      <c r="D16" s="13">
        <v>0</v>
      </c>
      <c r="E16" s="13">
        <v>0</v>
      </c>
      <c r="F16" s="13">
        <v>74.56</v>
      </c>
      <c r="G16" s="13">
        <f>704+88</f>
        <v>792</v>
      </c>
      <c r="H16" s="13">
        <v>0</v>
      </c>
      <c r="I16" s="13">
        <v>0</v>
      </c>
      <c r="J16" s="17">
        <f>SUM(C16:I16)</f>
        <v>4594.7</v>
      </c>
      <c r="K16" s="13">
        <v>418.3</v>
      </c>
      <c r="L16" s="13">
        <v>172.63</v>
      </c>
      <c r="M16" s="13">
        <v>1</v>
      </c>
      <c r="N16" s="13">
        <v>0</v>
      </c>
      <c r="O16" s="13">
        <v>0</v>
      </c>
      <c r="P16" s="13">
        <f>SUM(K16:O16)</f>
        <v>591.93000000000006</v>
      </c>
      <c r="Q16" s="15">
        <f>J16-P16</f>
        <v>4002.7699999999995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2075.91</v>
      </c>
      <c r="D18" s="13">
        <v>0</v>
      </c>
      <c r="E18" s="13">
        <v>0</v>
      </c>
      <c r="F18" s="13">
        <v>41.52</v>
      </c>
      <c r="G18" s="13">
        <f>704+220</f>
        <v>924</v>
      </c>
      <c r="H18" s="13">
        <f>550+250</f>
        <v>800</v>
      </c>
      <c r="I18" s="13">
        <v>0</v>
      </c>
      <c r="J18" s="17">
        <f>SUM(C18:I18)</f>
        <v>3841.43</v>
      </c>
      <c r="K18" s="13">
        <v>318.37</v>
      </c>
      <c r="L18" s="13">
        <v>59.11</v>
      </c>
      <c r="M18" s="13">
        <f>200+1+13.11</f>
        <v>214.11</v>
      </c>
      <c r="N18" s="13">
        <v>23.18</v>
      </c>
      <c r="O18" s="13">
        <v>0</v>
      </c>
      <c r="P18" s="13">
        <f>SUM(K18:O18)</f>
        <v>614.77</v>
      </c>
      <c r="Q18" s="15">
        <f>J18-P18</f>
        <v>3226.66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3728.04</v>
      </c>
      <c r="D20" s="13">
        <v>17.72</v>
      </c>
      <c r="E20" s="13">
        <v>81.52</v>
      </c>
      <c r="F20" s="13">
        <v>708.33</v>
      </c>
      <c r="G20" s="13">
        <f>704+264</f>
        <v>968</v>
      </c>
      <c r="H20" s="13">
        <v>0</v>
      </c>
      <c r="I20" s="13">
        <v>0</v>
      </c>
      <c r="J20" s="17">
        <f>SUM(C20:I20)</f>
        <v>5503.61</v>
      </c>
      <c r="K20" s="13">
        <v>491.23</v>
      </c>
      <c r="L20" s="13">
        <v>180.27</v>
      </c>
      <c r="M20" s="13">
        <f>1491.22+1</f>
        <v>1492.22</v>
      </c>
      <c r="N20" s="13">
        <v>69.900000000000006</v>
      </c>
      <c r="O20" s="13">
        <v>0</v>
      </c>
      <c r="P20" s="13">
        <f>SUM(K20:O20)</f>
        <v>2233.6200000000003</v>
      </c>
      <c r="Q20" s="15">
        <f>J20-P20</f>
        <v>3269.9899999999993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65</v>
      </c>
      <c r="B22" s="3"/>
      <c r="C22" s="13">
        <v>2075.91</v>
      </c>
      <c r="D22" s="13">
        <v>0</v>
      </c>
      <c r="E22" s="13">
        <v>0</v>
      </c>
      <c r="F22" s="13">
        <v>103.8</v>
      </c>
      <c r="G22" s="13">
        <f>704+264</f>
        <v>968</v>
      </c>
      <c r="H22" s="13">
        <f>550+550</f>
        <v>1100</v>
      </c>
      <c r="I22" s="13">
        <v>0</v>
      </c>
      <c r="J22" s="17">
        <f>SUM(C22:I22)</f>
        <v>4247.71</v>
      </c>
      <c r="K22" s="13">
        <v>360.54</v>
      </c>
      <c r="L22" s="13">
        <v>75.58</v>
      </c>
      <c r="M22" s="13">
        <f>830.36+1+70</f>
        <v>901.36</v>
      </c>
      <c r="N22" s="13">
        <v>2.08</v>
      </c>
      <c r="O22" s="13">
        <v>0</v>
      </c>
      <c r="P22" s="13">
        <f>SUM(K22:O22)</f>
        <v>1339.56</v>
      </c>
      <c r="Q22" s="15">
        <f>J22-P22</f>
        <v>2908.15</v>
      </c>
      <c r="R22" s="9"/>
    </row>
    <row r="23" spans="1:18" ht="15.75" thickBot="1" x14ac:dyDescent="0.3">
      <c r="A23" s="7" t="s">
        <v>21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24</v>
      </c>
      <c r="B24" s="3"/>
      <c r="C24" s="13">
        <v>1653.2</v>
      </c>
      <c r="D24" s="13">
        <v>0</v>
      </c>
      <c r="E24" s="13">
        <v>0</v>
      </c>
      <c r="F24" s="13">
        <v>33.06</v>
      </c>
      <c r="G24" s="13">
        <f>704+132</f>
        <v>836</v>
      </c>
      <c r="H24" s="13">
        <v>150</v>
      </c>
      <c r="I24" s="13">
        <v>0</v>
      </c>
      <c r="J24" s="17">
        <f>SUM(C24:I24)</f>
        <v>2672.26</v>
      </c>
      <c r="K24" s="13">
        <v>240.36</v>
      </c>
      <c r="L24" s="13">
        <v>0</v>
      </c>
      <c r="M24" s="13">
        <f>1+13</f>
        <v>14</v>
      </c>
      <c r="N24" s="13">
        <v>3.67</v>
      </c>
      <c r="O24" s="13">
        <v>0</v>
      </c>
      <c r="P24" s="13">
        <f>SUM(K24:O24)</f>
        <v>258.03000000000003</v>
      </c>
      <c r="Q24" s="15">
        <f>J24-P24</f>
        <v>2414.23</v>
      </c>
      <c r="R24" s="9"/>
    </row>
    <row r="25" spans="1:18" ht="15.75" thickBot="1" x14ac:dyDescent="0.3">
      <c r="A25" s="7" t="s">
        <v>25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26</v>
      </c>
      <c r="B26" s="3"/>
      <c r="C26" s="13">
        <v>2244</v>
      </c>
      <c r="D26" s="13">
        <v>0</v>
      </c>
      <c r="E26" s="13">
        <v>0</v>
      </c>
      <c r="F26" s="13">
        <v>0</v>
      </c>
      <c r="G26" s="13">
        <f>704+220</f>
        <v>924</v>
      </c>
      <c r="H26" s="13">
        <v>0</v>
      </c>
      <c r="I26" s="13">
        <v>0</v>
      </c>
      <c r="J26" s="17">
        <f>SUM(C26:I26)</f>
        <v>3168</v>
      </c>
      <c r="K26" s="13">
        <v>201.96</v>
      </c>
      <c r="L26" s="13">
        <v>19.07</v>
      </c>
      <c r="M26" s="13">
        <f>1+43.55</f>
        <v>44.55</v>
      </c>
      <c r="N26" s="13">
        <v>0</v>
      </c>
      <c r="O26" s="13">
        <v>0</v>
      </c>
      <c r="P26" s="13">
        <f>SUM(K26:O26)</f>
        <v>265.58</v>
      </c>
      <c r="Q26" s="15">
        <f>J26-P26</f>
        <v>2902.42</v>
      </c>
      <c r="R26" s="9"/>
    </row>
    <row r="27" spans="1:18" ht="15.75" thickBot="1" x14ac:dyDescent="0.3">
      <c r="A27" s="7" t="s">
        <v>42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27</v>
      </c>
      <c r="B28" s="3"/>
      <c r="C28" s="13">
        <v>1176.3499999999999</v>
      </c>
      <c r="D28" s="13">
        <v>0</v>
      </c>
      <c r="E28" s="13">
        <v>0</v>
      </c>
      <c r="F28" s="13">
        <v>23.53</v>
      </c>
      <c r="G28" s="13">
        <f>704+68</f>
        <v>772</v>
      </c>
      <c r="H28" s="13">
        <v>0</v>
      </c>
      <c r="I28" s="13">
        <v>0</v>
      </c>
      <c r="J28" s="17">
        <f>SUM(C28:I28)</f>
        <v>1971.8799999999999</v>
      </c>
      <c r="K28" s="13">
        <v>163.79</v>
      </c>
      <c r="L28" s="13">
        <v>0</v>
      </c>
      <c r="M28" s="13">
        <f>1+162.57</f>
        <v>163.57</v>
      </c>
      <c r="N28" s="13">
        <v>16.43</v>
      </c>
      <c r="O28" s="13">
        <v>0</v>
      </c>
      <c r="P28" s="13">
        <f>SUM(K28:O28)</f>
        <v>343.79</v>
      </c>
      <c r="Q28" s="15">
        <f>J28-P28</f>
        <v>1628.09</v>
      </c>
      <c r="R28" s="9"/>
    </row>
    <row r="29" spans="1:18" ht="15.75" thickBot="1" x14ac:dyDescent="0.3">
      <c r="A29" s="7" t="s">
        <v>21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28</v>
      </c>
      <c r="B30" s="3"/>
      <c r="C30" s="13">
        <v>5141.2700000000004</v>
      </c>
      <c r="D30" s="13">
        <v>62.49</v>
      </c>
      <c r="E30" s="13">
        <v>287.45</v>
      </c>
      <c r="F30" s="13">
        <v>822.6</v>
      </c>
      <c r="G30" s="13">
        <f>704+132</f>
        <v>836</v>
      </c>
      <c r="H30" s="13">
        <v>1200</v>
      </c>
      <c r="I30" s="13">
        <v>0</v>
      </c>
      <c r="J30" s="17">
        <f>SUM(C30:I30)</f>
        <v>8349.8100000000013</v>
      </c>
      <c r="K30" s="13">
        <v>513.01</v>
      </c>
      <c r="L30" s="13">
        <v>1099.07</v>
      </c>
      <c r="M30" s="13">
        <f>1+86.05</f>
        <v>87.05</v>
      </c>
      <c r="N30" s="13">
        <v>0</v>
      </c>
      <c r="O30" s="13">
        <v>0</v>
      </c>
      <c r="P30" s="13">
        <f>SUM(K30:O30)</f>
        <v>1699.1299999999999</v>
      </c>
      <c r="Q30" s="15">
        <f>J30-P30</f>
        <v>6650.6800000000012</v>
      </c>
      <c r="R30" s="9"/>
    </row>
    <row r="31" spans="1:18" ht="15.75" thickBot="1" x14ac:dyDescent="0.3">
      <c r="A31" s="7" t="s">
        <v>29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32</v>
      </c>
      <c r="B32" s="3"/>
      <c r="C32" s="13">
        <v>3590.4</v>
      </c>
      <c r="D32" s="13">
        <v>0</v>
      </c>
      <c r="E32" s="13">
        <v>0</v>
      </c>
      <c r="F32" s="13">
        <v>0</v>
      </c>
      <c r="G32" s="13">
        <f>704+132</f>
        <v>836</v>
      </c>
      <c r="H32" s="13">
        <v>0</v>
      </c>
      <c r="I32" s="13">
        <v>0</v>
      </c>
      <c r="J32" s="17">
        <f>SUM(C32:I32)</f>
        <v>4426.3999999999996</v>
      </c>
      <c r="K32" s="13">
        <v>394.94</v>
      </c>
      <c r="L32" s="13">
        <v>117.33</v>
      </c>
      <c r="M32" s="13">
        <f>600+1</f>
        <v>601</v>
      </c>
      <c r="N32" s="13">
        <v>0</v>
      </c>
      <c r="O32" s="13">
        <v>0</v>
      </c>
      <c r="P32" s="13">
        <f>SUM(K32:O32)</f>
        <v>1113.27</v>
      </c>
      <c r="Q32" s="15">
        <f>J32-P32</f>
        <v>3313.1299999999997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30</v>
      </c>
      <c r="B34" s="3"/>
      <c r="C34" s="13">
        <v>4488</v>
      </c>
      <c r="D34" s="13">
        <v>0</v>
      </c>
      <c r="E34" s="13">
        <v>0</v>
      </c>
      <c r="F34" s="13">
        <v>0</v>
      </c>
      <c r="G34" s="13">
        <f>704+132</f>
        <v>836</v>
      </c>
      <c r="H34" s="13">
        <v>0</v>
      </c>
      <c r="I34" s="13">
        <v>0</v>
      </c>
      <c r="J34" s="17">
        <f>SUM(C34:I34)</f>
        <v>5324</v>
      </c>
      <c r="K34" s="13">
        <v>493.68</v>
      </c>
      <c r="L34" s="13">
        <v>255.33</v>
      </c>
      <c r="M34" s="13">
        <v>1</v>
      </c>
      <c r="N34" s="13">
        <v>0</v>
      </c>
      <c r="O34" s="13">
        <v>0</v>
      </c>
      <c r="P34" s="13">
        <f>SUM(K34:O34)</f>
        <v>750.01</v>
      </c>
      <c r="Q34" s="15">
        <f>J34-P34</f>
        <v>4573.99</v>
      </c>
      <c r="R34" s="9"/>
    </row>
    <row r="35" spans="1:18" ht="15.75" thickBot="1" x14ac:dyDescent="0.3">
      <c r="A35" s="7" t="s">
        <v>31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59</v>
      </c>
      <c r="B36" s="3"/>
      <c r="C36" s="13">
        <v>4500</v>
      </c>
      <c r="D36" s="13">
        <v>0</v>
      </c>
      <c r="E36" s="13">
        <v>0</v>
      </c>
      <c r="F36" s="13">
        <v>0</v>
      </c>
      <c r="G36" s="13">
        <f>352+66</f>
        <v>418</v>
      </c>
      <c r="H36" s="13">
        <v>0</v>
      </c>
      <c r="I36" s="13">
        <v>0</v>
      </c>
      <c r="J36" s="17">
        <f>SUM(C36:I36)</f>
        <v>4918</v>
      </c>
      <c r="K36" s="13">
        <v>495</v>
      </c>
      <c r="L36" s="13">
        <v>217.3</v>
      </c>
      <c r="M36" s="13">
        <v>1</v>
      </c>
      <c r="N36" s="13">
        <v>0</v>
      </c>
      <c r="O36" s="13">
        <v>0</v>
      </c>
      <c r="P36" s="13">
        <f>SUM(K36:O36)</f>
        <v>713.3</v>
      </c>
      <c r="Q36" s="15">
        <f>J36-P36</f>
        <v>4204.7</v>
      </c>
      <c r="R36" s="9"/>
    </row>
    <row r="37" spans="1:18" ht="15.75" thickBot="1" x14ac:dyDescent="0.3">
      <c r="A37" s="7" t="s">
        <v>60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33</v>
      </c>
      <c r="B38" s="3"/>
      <c r="C38" s="13">
        <v>5049</v>
      </c>
      <c r="D38" s="13">
        <v>0</v>
      </c>
      <c r="E38" s="13">
        <v>0</v>
      </c>
      <c r="F38" s="13">
        <v>0</v>
      </c>
      <c r="G38" s="13">
        <f>352+30</f>
        <v>382</v>
      </c>
      <c r="H38" s="13">
        <v>0</v>
      </c>
      <c r="I38" s="13">
        <v>0</v>
      </c>
      <c r="J38" s="17">
        <f>SUM(C38:I38)</f>
        <v>5431</v>
      </c>
      <c r="K38" s="13">
        <v>513.01</v>
      </c>
      <c r="L38" s="13">
        <v>421.25</v>
      </c>
      <c r="M38" s="13">
        <v>1</v>
      </c>
      <c r="N38" s="13">
        <v>0</v>
      </c>
      <c r="O38" s="13">
        <v>0</v>
      </c>
      <c r="P38" s="13">
        <f>SUM(K38:O38)</f>
        <v>935.26</v>
      </c>
      <c r="Q38" s="15">
        <f>J38-P38</f>
        <v>4495.74</v>
      </c>
      <c r="R38" s="9"/>
    </row>
    <row r="39" spans="1:18" ht="15.75" thickBot="1" x14ac:dyDescent="0.3">
      <c r="A39" s="7" t="s">
        <v>34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58</v>
      </c>
      <c r="B40" s="3"/>
      <c r="C40" s="13">
        <v>1176.3499999999999</v>
      </c>
      <c r="D40" s="13">
        <v>9.3000000000000007</v>
      </c>
      <c r="E40" s="13">
        <v>42.8</v>
      </c>
      <c r="F40" s="13">
        <v>11.76</v>
      </c>
      <c r="G40" s="13">
        <f>704+66</f>
        <v>770</v>
      </c>
      <c r="H40" s="13">
        <f>566.67+141.67</f>
        <v>708.33999999999992</v>
      </c>
      <c r="I40" s="13">
        <v>0</v>
      </c>
      <c r="J40" s="17">
        <f>SUM(C40:I40)</f>
        <v>2718.5499999999997</v>
      </c>
      <c r="K40" s="13">
        <v>242.59</v>
      </c>
      <c r="L40" s="13">
        <v>0</v>
      </c>
      <c r="M40" s="13">
        <f>1+76.82</f>
        <v>77.819999999999993</v>
      </c>
      <c r="N40" s="13">
        <v>152.41</v>
      </c>
      <c r="O40" s="13">
        <v>0</v>
      </c>
      <c r="P40" s="13">
        <f>SUM(K40:O40)</f>
        <v>472.81999999999994</v>
      </c>
      <c r="Q40" s="15">
        <f>J40-P40</f>
        <v>2245.7299999999996</v>
      </c>
      <c r="R40" s="9"/>
    </row>
    <row r="41" spans="1:18" ht="15.75" thickBot="1" x14ac:dyDescent="0.3">
      <c r="A41" s="7" t="s">
        <v>42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35</v>
      </c>
      <c r="B42" s="3"/>
      <c r="C42" s="13">
        <v>2075.91</v>
      </c>
      <c r="D42" s="13">
        <v>0</v>
      </c>
      <c r="E42" s="13">
        <v>0</v>
      </c>
      <c r="F42" s="13">
        <v>41.52</v>
      </c>
      <c r="G42" s="13">
        <f>704+42</f>
        <v>746</v>
      </c>
      <c r="H42" s="13">
        <v>0</v>
      </c>
      <c r="I42" s="13">
        <v>0</v>
      </c>
      <c r="J42" s="17">
        <f>SUM(C42:I42)</f>
        <v>2863.43</v>
      </c>
      <c r="K42" s="13">
        <v>188.78</v>
      </c>
      <c r="L42" s="13">
        <v>0</v>
      </c>
      <c r="M42" s="13">
        <f>830.36+1+9.4</f>
        <v>840.76</v>
      </c>
      <c r="N42" s="13">
        <v>19.89</v>
      </c>
      <c r="O42" s="13">
        <v>0</v>
      </c>
      <c r="P42" s="13">
        <f>SUM(K42:O42)</f>
        <v>1049.43</v>
      </c>
      <c r="Q42" s="15">
        <f>J42-P42</f>
        <v>1813.9999999999998</v>
      </c>
      <c r="R42" s="9"/>
    </row>
    <row r="43" spans="1:18" ht="15.75" thickBot="1" x14ac:dyDescent="0.3">
      <c r="A43" s="7" t="s">
        <v>36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37</v>
      </c>
      <c r="B44" s="3"/>
      <c r="C44" s="13">
        <v>3899.71</v>
      </c>
      <c r="D44" s="13">
        <v>0</v>
      </c>
      <c r="E44" s="13">
        <v>0</v>
      </c>
      <c r="F44" s="13">
        <v>77.989999999999995</v>
      </c>
      <c r="G44" s="13">
        <f>704+132</f>
        <v>836</v>
      </c>
      <c r="H44" s="13">
        <v>0</v>
      </c>
      <c r="I44" s="13">
        <v>0</v>
      </c>
      <c r="J44" s="17">
        <f>SUM(C44:I44)</f>
        <v>4813.7</v>
      </c>
      <c r="K44" s="13">
        <v>437.55</v>
      </c>
      <c r="L44" s="13">
        <v>195.99</v>
      </c>
      <c r="M44" s="13">
        <v>1</v>
      </c>
      <c r="N44" s="13">
        <v>0</v>
      </c>
      <c r="O44" s="13">
        <v>0</v>
      </c>
      <c r="P44" s="13">
        <f>SUM(K44:O44)</f>
        <v>634.54</v>
      </c>
      <c r="Q44" s="15">
        <f>J44-P44</f>
        <v>4179.16</v>
      </c>
      <c r="R44" s="9"/>
    </row>
    <row r="45" spans="1:18" ht="15.75" thickBot="1" x14ac:dyDescent="0.3">
      <c r="A45" s="7" t="s">
        <v>38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39</v>
      </c>
      <c r="B46" s="3"/>
      <c r="C46" s="13">
        <v>3033.91</v>
      </c>
      <c r="D46" s="13">
        <v>47.12</v>
      </c>
      <c r="E46" s="13">
        <f>152.2+64.53</f>
        <v>216.73</v>
      </c>
      <c r="F46" s="13">
        <v>60.68</v>
      </c>
      <c r="G46" s="13">
        <f>704+132</f>
        <v>836</v>
      </c>
      <c r="H46" s="13">
        <v>2000</v>
      </c>
      <c r="I46" s="13">
        <v>0</v>
      </c>
      <c r="J46" s="17">
        <f>SUM(C46:I46)</f>
        <v>6194.44</v>
      </c>
      <c r="K46" s="13">
        <v>513.01</v>
      </c>
      <c r="L46" s="13">
        <v>491.88</v>
      </c>
      <c r="M46" s="13">
        <f>1+22</f>
        <v>23</v>
      </c>
      <c r="N46" s="13">
        <v>52.59</v>
      </c>
      <c r="O46" s="13">
        <v>0</v>
      </c>
      <c r="P46" s="13">
        <f>SUM(K46:O46)</f>
        <v>1080.4799999999998</v>
      </c>
      <c r="Q46" s="15">
        <f>J46-P46</f>
        <v>5113.96</v>
      </c>
      <c r="R46" s="9"/>
    </row>
    <row r="47" spans="1:18" ht="15.75" thickBot="1" x14ac:dyDescent="0.3">
      <c r="A47" s="7" t="s">
        <v>40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41</v>
      </c>
      <c r="B48" s="3"/>
      <c r="C48" s="13">
        <v>3334.8</v>
      </c>
      <c r="D48" s="13">
        <v>0</v>
      </c>
      <c r="E48" s="13">
        <v>0</v>
      </c>
      <c r="F48" s="13">
        <v>266.77999999999997</v>
      </c>
      <c r="G48" s="13">
        <f>704+132</f>
        <v>836</v>
      </c>
      <c r="H48" s="13">
        <v>1000</v>
      </c>
      <c r="I48" s="13">
        <v>0</v>
      </c>
      <c r="J48" s="17">
        <f>SUM(C48:I48)</f>
        <v>5437.58</v>
      </c>
      <c r="K48" s="13">
        <v>506.17</v>
      </c>
      <c r="L48" s="13">
        <v>318.51</v>
      </c>
      <c r="M48" s="13">
        <f>1+46.5</f>
        <v>47.5</v>
      </c>
      <c r="N48" s="13">
        <v>0</v>
      </c>
      <c r="O48" s="13">
        <v>0</v>
      </c>
      <c r="P48" s="13">
        <f>SUM(K48:O48)</f>
        <v>872.18000000000006</v>
      </c>
      <c r="Q48" s="15">
        <f>J48-P48</f>
        <v>4565.3999999999996</v>
      </c>
      <c r="R48" s="9"/>
    </row>
    <row r="49" spans="1:18" ht="15.75" thickBot="1" x14ac:dyDescent="0.3">
      <c r="A49" s="7" t="s">
        <v>61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43</v>
      </c>
      <c r="B50" s="3"/>
      <c r="C50" s="13">
        <v>1413.72</v>
      </c>
      <c r="D50" s="13">
        <v>0</v>
      </c>
      <c r="E50" s="13">
        <v>0</v>
      </c>
      <c r="F50" s="13">
        <v>14.14</v>
      </c>
      <c r="G50" s="13">
        <f>704+150</f>
        <v>854</v>
      </c>
      <c r="H50" s="13">
        <v>233.33</v>
      </c>
      <c r="I50" s="13">
        <v>0</v>
      </c>
      <c r="J50" s="17">
        <f>SUM(C50:I50)</f>
        <v>2515.19</v>
      </c>
      <c r="K50" s="13">
        <v>149.51</v>
      </c>
      <c r="L50" s="13">
        <v>0</v>
      </c>
      <c r="M50" s="13">
        <v>1</v>
      </c>
      <c r="N50" s="13">
        <v>0</v>
      </c>
      <c r="O50" s="13">
        <v>0</v>
      </c>
      <c r="P50" s="13">
        <f>SUM(K50:O50)</f>
        <v>150.51</v>
      </c>
      <c r="Q50" s="15">
        <f>J50-P50</f>
        <v>2364.6800000000003</v>
      </c>
      <c r="R50" s="9"/>
    </row>
    <row r="51" spans="1:18" ht="15.75" thickBot="1" x14ac:dyDescent="0.3">
      <c r="A51" s="7" t="s">
        <v>44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45</v>
      </c>
      <c r="B52" s="3"/>
      <c r="C52" s="13">
        <v>6500</v>
      </c>
      <c r="D52" s="13">
        <v>0</v>
      </c>
      <c r="E52" s="13">
        <v>0</v>
      </c>
      <c r="F52" s="13">
        <v>0</v>
      </c>
      <c r="G52" s="13">
        <f>704+132</f>
        <v>836</v>
      </c>
      <c r="H52" s="13">
        <v>800</v>
      </c>
      <c r="I52" s="13">
        <v>0</v>
      </c>
      <c r="J52" s="17">
        <f>SUM(C52:I52)</f>
        <v>8136</v>
      </c>
      <c r="K52" s="13">
        <v>513.01</v>
      </c>
      <c r="L52" s="13">
        <v>1040.27</v>
      </c>
      <c r="M52" s="13">
        <f>1500+1</f>
        <v>1501</v>
      </c>
      <c r="N52" s="13">
        <v>0</v>
      </c>
      <c r="O52" s="13">
        <v>0</v>
      </c>
      <c r="P52" s="13">
        <f>SUM(K52:O52)</f>
        <v>3054.2799999999997</v>
      </c>
      <c r="Q52" s="15">
        <f>J52-P52</f>
        <v>5081.72</v>
      </c>
      <c r="R52" s="9"/>
    </row>
    <row r="53" spans="1:18" ht="15.75" thickBot="1" x14ac:dyDescent="0.3">
      <c r="A53" s="7" t="s">
        <v>15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46</v>
      </c>
      <c r="B54" s="3"/>
      <c r="C54" s="13">
        <v>1161.27</v>
      </c>
      <c r="D54" s="13">
        <v>0</v>
      </c>
      <c r="E54" s="13">
        <v>0</v>
      </c>
      <c r="F54" s="13">
        <v>23.23</v>
      </c>
      <c r="G54" s="13">
        <v>0</v>
      </c>
      <c r="H54" s="13">
        <v>0</v>
      </c>
      <c r="I54" s="13">
        <v>0</v>
      </c>
      <c r="J54" s="17">
        <f>SUM(C54:I54)</f>
        <v>1184.5</v>
      </c>
      <c r="K54" s="13">
        <v>94.63</v>
      </c>
      <c r="L54" s="13">
        <v>0</v>
      </c>
      <c r="M54" s="13">
        <v>0</v>
      </c>
      <c r="N54" s="13">
        <v>1.64</v>
      </c>
      <c r="O54" s="13">
        <v>0</v>
      </c>
      <c r="P54" s="13">
        <f>SUM(K54:O54)</f>
        <v>96.27</v>
      </c>
      <c r="Q54" s="15">
        <f>J54-P54</f>
        <v>1088.23</v>
      </c>
      <c r="R54" s="9"/>
    </row>
    <row r="55" spans="1:18" ht="15.75" thickBot="1" x14ac:dyDescent="0.3">
      <c r="A55" s="7" t="s">
        <v>47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48</v>
      </c>
      <c r="B56" s="3"/>
      <c r="C56" s="13">
        <v>5141.2700000000004</v>
      </c>
      <c r="D56" s="13">
        <v>0</v>
      </c>
      <c r="E56" s="13">
        <v>0</v>
      </c>
      <c r="F56" s="13">
        <v>976.84</v>
      </c>
      <c r="G56" s="13">
        <f>704+220</f>
        <v>924</v>
      </c>
      <c r="H56" s="13">
        <v>400</v>
      </c>
      <c r="I56" s="13">
        <v>0</v>
      </c>
      <c r="J56" s="17">
        <f>SUM(C56:I56)</f>
        <v>7442.1100000000006</v>
      </c>
      <c r="K56" s="13">
        <v>513.01</v>
      </c>
      <c r="L56" s="13">
        <v>722.88</v>
      </c>
      <c r="M56" s="13">
        <f>2056.51+1+29.2</f>
        <v>2086.71</v>
      </c>
      <c r="N56" s="13">
        <v>12.85</v>
      </c>
      <c r="O56" s="13">
        <v>0</v>
      </c>
      <c r="P56" s="13">
        <f>SUM(K56:O56)</f>
        <v>3335.45</v>
      </c>
      <c r="Q56" s="15">
        <f>J56-P56</f>
        <v>4106.6600000000008</v>
      </c>
      <c r="R56" s="9"/>
    </row>
    <row r="57" spans="1:18" ht="15.75" thickBot="1" x14ac:dyDescent="0.3">
      <c r="A57" s="7" t="s">
        <v>49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6"/>
      <c r="R57" s="9"/>
    </row>
    <row r="58" spans="1:18" ht="15.75" thickTop="1" x14ac:dyDescent="0.25">
      <c r="A58" s="8" t="s">
        <v>50</v>
      </c>
      <c r="B58" s="3"/>
      <c r="C58" s="13">
        <v>858.33</v>
      </c>
      <c r="D58" s="13">
        <v>0</v>
      </c>
      <c r="E58" s="13">
        <v>0</v>
      </c>
      <c r="F58" s="13">
        <v>17.170000000000002</v>
      </c>
      <c r="G58" s="13">
        <f>704+212.5</f>
        <v>916.5</v>
      </c>
      <c r="H58" s="13">
        <v>0</v>
      </c>
      <c r="I58" s="13">
        <v>0</v>
      </c>
      <c r="J58" s="17">
        <f>SUM(C58:I58)</f>
        <v>1792</v>
      </c>
      <c r="K58" s="13">
        <v>87.77</v>
      </c>
      <c r="L58" s="13">
        <v>0</v>
      </c>
      <c r="M58" s="13">
        <f>360+1+12.2</f>
        <v>373.2</v>
      </c>
      <c r="N58" s="13">
        <v>34.08</v>
      </c>
      <c r="O58" s="13">
        <v>0</v>
      </c>
      <c r="P58" s="13">
        <f>SUM(K58:O58)</f>
        <v>495.04999999999995</v>
      </c>
      <c r="Q58" s="13">
        <f>J58-P58</f>
        <v>1296.95</v>
      </c>
    </row>
    <row r="59" spans="1:18" ht="15.75" thickBot="1" x14ac:dyDescent="0.3">
      <c r="A59" s="7" t="s">
        <v>47</v>
      </c>
      <c r="B59" s="4"/>
      <c r="C59" s="14"/>
      <c r="D59" s="14"/>
      <c r="E59" s="14"/>
      <c r="F59" s="14"/>
      <c r="G59" s="14"/>
      <c r="H59" s="14"/>
      <c r="I59" s="14"/>
      <c r="J59" s="18"/>
      <c r="K59" s="14"/>
      <c r="L59" s="14"/>
      <c r="M59" s="14"/>
      <c r="N59" s="14"/>
      <c r="O59" s="14"/>
      <c r="P59" s="14"/>
      <c r="Q59" s="14"/>
    </row>
    <row r="60" spans="1:18" ht="15.75" thickTop="1" x14ac:dyDescent="0.25"/>
  </sheetData>
  <mergeCells count="421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C10:C11"/>
    <mergeCell ref="D10:D11"/>
    <mergeCell ref="E10:E11"/>
    <mergeCell ref="F10:F11"/>
    <mergeCell ref="G10:G11"/>
    <mergeCell ref="H10:H11"/>
    <mergeCell ref="I10:I11"/>
    <mergeCell ref="L14:L15"/>
    <mergeCell ref="M14:M15"/>
    <mergeCell ref="N14:N15"/>
    <mergeCell ref="O14:O15"/>
    <mergeCell ref="P14:P15"/>
    <mergeCell ref="Q14:Q15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P18:P19"/>
    <mergeCell ref="Q18:Q19"/>
    <mergeCell ref="M18:M19"/>
    <mergeCell ref="N18:N19"/>
    <mergeCell ref="O18:O19"/>
    <mergeCell ref="L24:L25"/>
    <mergeCell ref="M24:M25"/>
    <mergeCell ref="N24:N25"/>
    <mergeCell ref="O24:O25"/>
    <mergeCell ref="C20:C21"/>
    <mergeCell ref="D20:D21"/>
    <mergeCell ref="E20:E21"/>
    <mergeCell ref="F20:F21"/>
    <mergeCell ref="G20:G21"/>
    <mergeCell ref="H20:H21"/>
    <mergeCell ref="I20:I21"/>
    <mergeCell ref="J20:J21"/>
    <mergeCell ref="J18:J19"/>
    <mergeCell ref="P24:P25"/>
    <mergeCell ref="Q24:Q25"/>
    <mergeCell ref="Q20:Q21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0:K21"/>
    <mergeCell ref="L20:L21"/>
    <mergeCell ref="M20:M21"/>
    <mergeCell ref="N20:N21"/>
    <mergeCell ref="O20:O21"/>
    <mergeCell ref="P20:P21"/>
    <mergeCell ref="O26:O27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P28:P29"/>
    <mergeCell ref="Q28:Q29"/>
    <mergeCell ref="K28:K29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J30:J31"/>
    <mergeCell ref="J28:J29"/>
    <mergeCell ref="H32:H33"/>
    <mergeCell ref="P34:P35"/>
    <mergeCell ref="Q34:Q35"/>
    <mergeCell ref="Q30:Q31"/>
    <mergeCell ref="K30:K31"/>
    <mergeCell ref="L30:L31"/>
    <mergeCell ref="M30:M31"/>
    <mergeCell ref="N30:N31"/>
    <mergeCell ref="O30:O31"/>
    <mergeCell ref="P30:P31"/>
    <mergeCell ref="I36:I37"/>
    <mergeCell ref="J36:J37"/>
    <mergeCell ref="J34:J35"/>
    <mergeCell ref="O32:O33"/>
    <mergeCell ref="P32:P33"/>
    <mergeCell ref="Q32:Q33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K34:K35"/>
    <mergeCell ref="L34:L35"/>
    <mergeCell ref="M34:M35"/>
    <mergeCell ref="N34:N35"/>
    <mergeCell ref="O34:O35"/>
    <mergeCell ref="L38:L39"/>
    <mergeCell ref="M38:M39"/>
    <mergeCell ref="N38:N39"/>
    <mergeCell ref="O38:O39"/>
    <mergeCell ref="P38:P39"/>
    <mergeCell ref="Q38:Q39"/>
    <mergeCell ref="Q36:Q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C36:C37"/>
    <mergeCell ref="D36:D37"/>
    <mergeCell ref="E36:E37"/>
    <mergeCell ref="F36:F37"/>
    <mergeCell ref="G36:G37"/>
    <mergeCell ref="H36:H37"/>
    <mergeCell ref="O40:O41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J44:J45"/>
    <mergeCell ref="J42:J43"/>
    <mergeCell ref="Q44:Q45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O46:O47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J50:J51"/>
    <mergeCell ref="J48:J49"/>
    <mergeCell ref="Q50:Q51"/>
    <mergeCell ref="K50:K51"/>
    <mergeCell ref="L50:L51"/>
    <mergeCell ref="M50:M51"/>
    <mergeCell ref="N50:N51"/>
    <mergeCell ref="O50:O51"/>
    <mergeCell ref="P50:P51"/>
    <mergeCell ref="K48:K49"/>
    <mergeCell ref="L48:L49"/>
    <mergeCell ref="M48:M49"/>
    <mergeCell ref="N48:N49"/>
    <mergeCell ref="O48:O49"/>
    <mergeCell ref="O52:O53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P54:P55"/>
    <mergeCell ref="Q54:Q55"/>
    <mergeCell ref="N54:N55"/>
    <mergeCell ref="O54:O55"/>
    <mergeCell ref="Q56:Q57"/>
    <mergeCell ref="K56:K57"/>
    <mergeCell ref="L56:L57"/>
    <mergeCell ref="M56:M57"/>
    <mergeCell ref="N56:N57"/>
    <mergeCell ref="O56:O57"/>
    <mergeCell ref="P56:P57"/>
    <mergeCell ref="C58:C59"/>
    <mergeCell ref="D58:D59"/>
    <mergeCell ref="E58:E59"/>
    <mergeCell ref="F58:F59"/>
    <mergeCell ref="G58:G59"/>
    <mergeCell ref="H58:H59"/>
    <mergeCell ref="K54:K55"/>
    <mergeCell ref="L54:L55"/>
    <mergeCell ref="M54:M55"/>
    <mergeCell ref="C56:C57"/>
    <mergeCell ref="D56:D57"/>
    <mergeCell ref="E56:E57"/>
    <mergeCell ref="F56:F57"/>
    <mergeCell ref="G56:G57"/>
    <mergeCell ref="H56:H57"/>
    <mergeCell ref="I56:I57"/>
    <mergeCell ref="J56:J57"/>
    <mergeCell ref="J54:J55"/>
    <mergeCell ref="O58:O59"/>
    <mergeCell ref="P58:P59"/>
    <mergeCell ref="Q58:Q59"/>
    <mergeCell ref="I58:I59"/>
    <mergeCell ref="J58:J59"/>
    <mergeCell ref="K58:K59"/>
    <mergeCell ref="L58:L59"/>
    <mergeCell ref="M58:M59"/>
    <mergeCell ref="N58:N59"/>
    <mergeCell ref="K8:K9"/>
    <mergeCell ref="L8:L9"/>
    <mergeCell ref="M8:M9"/>
    <mergeCell ref="N8:N9"/>
    <mergeCell ref="O8:O9"/>
    <mergeCell ref="P8:P9"/>
    <mergeCell ref="Q8:Q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K18:K19"/>
    <mergeCell ref="L18:L19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2016-08-23T19:46:25Z</dcterms:modified>
</cp:coreProperties>
</file>